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618" yWindow="65346" windowWidth="15949" windowHeight="11765" tabRatio="698" activeTab="5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Лист1" sheetId="7" r:id="rId7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0">'січ(тимч.)'!$A$1:$AG$99</definedName>
    <definedName name="_xlnm.Print_Area" localSheetId="5">'травень'!$A$1:$AG$99</definedName>
  </definedNames>
  <calcPr fullCalcOnLoad="1"/>
</workbook>
</file>

<file path=xl/sharedStrings.xml><?xml version="1.0" encoding="utf-8"?>
<sst xmlns="http://schemas.openxmlformats.org/spreadsheetml/2006/main" count="624" uniqueCount="64">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</sst>
</file>

<file path=xl/styles.xml><?xml version="1.0" encoding="utf-8"?>
<styleSheet xmlns="http://schemas.openxmlformats.org/spreadsheetml/2006/main">
  <numFmts count="5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0" fontId="0" fillId="34" borderId="0" xfId="0" applyFill="1" applyAlignment="1">
      <alignment/>
    </xf>
    <xf numFmtId="196" fontId="22" fillId="34" borderId="0" xfId="0" applyNumberFormat="1" applyFont="1" applyFill="1" applyAlignment="1">
      <alignment/>
    </xf>
    <xf numFmtId="196" fontId="0" fillId="34" borderId="0" xfId="0" applyNumberForma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52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15"/>
      <c r="D3" s="15"/>
      <c r="AG3" s="13" t="s">
        <v>17</v>
      </c>
    </row>
    <row r="4" spans="1:33" ht="62.25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68806.50000000003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1800.5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102865.69999999998</v>
      </c>
      <c r="AG9" s="69">
        <f>AG10+AG15+AG24+AG33+AG47+AG52+AG54+AG61+AG62+AG71+AG72+AG76+AG88+AG81+AG83+AG82+AG69+AG89+AG91+AG90+AG70+AG40+AG92</f>
        <v>20376.20000000001</v>
      </c>
      <c r="AH9" s="41"/>
      <c r="AI9" s="41"/>
    </row>
    <row r="10" spans="1:33" ht="1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-81.5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26068.3</v>
      </c>
      <c r="AG24" s="71">
        <f t="shared" si="3"/>
        <v>7348.700000000001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-81.5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26068.3</v>
      </c>
      <c r="AG32" s="71">
        <f>AG24</f>
        <v>7348.700000000001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28.5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0.7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1800.5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102865.69999999998</v>
      </c>
      <c r="AG94" s="84">
        <f>AG10+AG15+AG24+AG33+AG47+AG52+AG54+AG61+AG62+AG69+AG71+AG72+AG76+AG81+AG82+AG83+AG88+AG89+AG90+AG91+AG70+AG40+AG92</f>
        <v>20376.20000000001</v>
      </c>
    </row>
    <row r="95" spans="1:33" ht="1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3.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1800.5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35475.49999999997</v>
      </c>
      <c r="AG100" s="85">
        <f>AG94-AG95-AG96-AG97-AG98-AG99</f>
        <v>12228.400000000027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2.25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20376.20000000001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85483.36021</v>
      </c>
      <c r="AH9" s="106"/>
      <c r="AI9" s="106"/>
    </row>
    <row r="10" spans="1:33" s="18" customFormat="1" ht="1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7348.700000000001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24512.299999999996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2681.4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12197.400000000001</v>
      </c>
      <c r="AH25" s="116"/>
    </row>
    <row r="26" spans="1:34" s="18" customFormat="1" ht="1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">
      <c r="A32" s="110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24512.299999999996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28.5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0.7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20376.20000000001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85483.36021</v>
      </c>
    </row>
    <row r="95" spans="1:33" ht="1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3.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12228.400000000012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43095.90356999999</v>
      </c>
    </row>
    <row r="101" spans="1:33" s="32" customFormat="1" ht="1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24" sqref="AG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106389.77000000003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168094.09999999998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12926.4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336.20000000000005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133545.3</v>
      </c>
      <c r="AG9" s="69">
        <f>AG10+AG15+AG24+AG33+AG47+AG52+AG54+AG61+AG62+AG71+AG72+AG76+AG88+AG81+AG83+AG82+AG69+AG89+AG91+AG90+AG70+AG40+AG92</f>
        <v>47509.700000000004</v>
      </c>
      <c r="AH9" s="41"/>
      <c r="AI9" s="41"/>
    </row>
    <row r="10" spans="1:33" ht="1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v>531.6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16165.7</v>
      </c>
      <c r="AG10" s="71">
        <f>B10+C10-AF10</f>
        <v>3573.399999999998</v>
      </c>
    </row>
    <row r="11" spans="1:33" ht="1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13.200000000000045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352.6000000000004</v>
      </c>
      <c r="AG14" s="71">
        <f>AG10-AG11-AG12-AG13</f>
        <v>710.999999999995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v>33467.7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6923.19999999999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">
      <c r="A32" s="3" t="s">
        <v>23</v>
      </c>
      <c r="B32" s="72">
        <f>B24</f>
        <v>33467.7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6923.19999999999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/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318.20000000000005</v>
      </c>
      <c r="AG33" s="71">
        <f aca="true" t="shared" si="6" ref="AG33:AG38">B33+C33-AF33</f>
        <v>40.39999999999998</v>
      </c>
    </row>
    <row r="34" spans="1:33" ht="1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3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21.300000000000004</v>
      </c>
      <c r="AG39" s="71">
        <f>AG33-AG34-AG36-AG38-AG35-AG37</f>
        <v>6.399999999999977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0.7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0.7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168094.09999999998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336.20000000000005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133545.3</v>
      </c>
      <c r="AG94" s="84">
        <f>AG10+AG15+AG24+AG33+AG47+AG52+AG54+AG61+AG62+AG69+AG71+AG72+AG76+AG81+AG82+AG83+AG88+AG89+AG90+AG91+AG70+AG40+AG92</f>
        <v>47509.700000000004</v>
      </c>
    </row>
    <row r="95" spans="1:33" ht="1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3.5">
      <c r="A100" s="1" t="s">
        <v>35</v>
      </c>
      <c r="B100" s="2">
        <f aca="true" t="shared" si="24" ref="B100:AD100">B94-B95-B96-B97-B98-B99</f>
        <v>54783.399999999965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526.8000000000011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80.50000000000003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47389.30000000001</v>
      </c>
      <c r="AG100" s="85">
        <f>AG94-AG95-AG96-AG97-AG98-AG99</f>
        <v>20172.399999999976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O99" sqref="AO9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131745.57000000012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206815.59999999998</v>
      </c>
      <c r="C9" s="105">
        <f aca="true" t="shared" si="0" ref="C9:AD9">C10+C15+C24+C33+C47+C52+C54+C61+C62+C71+C72+C88+C76+C81+C83+C82+C69+C89+C90+C91+C70+C40+C92</f>
        <v>44676.30000000002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5447.200000000001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12003.899999999998</v>
      </c>
      <c r="U9" s="68">
        <f t="shared" si="0"/>
        <v>48887.09999999999</v>
      </c>
      <c r="V9" s="68">
        <f t="shared" si="0"/>
        <v>8105.9</v>
      </c>
      <c r="W9" s="68">
        <f t="shared" si="0"/>
        <v>1123.1000000000001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151928.19999999995</v>
      </c>
      <c r="AG9" s="69">
        <f>AG10+AG15+AG24+AG33+AG47+AG52+AG54+AG61+AG62+AG71+AG72+AG76+AG88+AG81+AG83+AG82+AG69+AG89+AG91+AG90+AG70+AG40+AG92</f>
        <v>99563.7</v>
      </c>
      <c r="AH9" s="41"/>
      <c r="AI9" s="41"/>
    </row>
    <row r="10" spans="1:33" ht="15">
      <c r="A10" s="4" t="s">
        <v>4</v>
      </c>
      <c r="B10" s="72">
        <f>18540+46.7+65.8</f>
        <v>18652.5</v>
      </c>
      <c r="C10" s="109">
        <v>3573.399999999998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286.5</v>
      </c>
      <c r="U10" s="72">
        <v>1716.6</v>
      </c>
      <c r="V10" s="72">
        <v>7562.5</v>
      </c>
      <c r="W10" s="72">
        <v>969.1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17090.3</v>
      </c>
      <c r="AG10" s="71">
        <f>B10+C10-AF10</f>
        <v>5135.5999999999985</v>
      </c>
    </row>
    <row r="11" spans="1:33" ht="1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</row>
    <row r="12" spans="1:33" ht="1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">
      <c r="A14" s="3" t="s">
        <v>23</v>
      </c>
      <c r="B14" s="72">
        <f aca="true" t="shared" si="2" ref="B14:Y14">B10-B11-B12-B13</f>
        <v>855.2999999999993</v>
      </c>
      <c r="C14" s="109">
        <f t="shared" si="2"/>
        <v>710.999999999995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9.699999999999989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20.600000000000023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604.7999999999996</v>
      </c>
      <c r="AG14" s="72">
        <f>AG10-AG11-AG12-AG13</f>
        <v>961.499999999995</v>
      </c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57"/>
    </row>
    <row r="17" spans="1:34" ht="1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6"/>
    </row>
    <row r="18" spans="1:33" ht="1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</row>
    <row r="19" spans="1:33" ht="1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</row>
    <row r="20" spans="1:33" ht="1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</row>
    <row r="21" spans="1:33" ht="1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6923.2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2437.1+638.7</f>
        <v>3075.8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2936.5+6666.4</f>
        <v>9602.9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35823.2</v>
      </c>
      <c r="AG24" s="72">
        <f t="shared" si="3"/>
        <v>10164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39064</v>
      </c>
      <c r="C32" s="109">
        <f aca="true" t="shared" si="5" ref="C32:AD32">C24-C26-C27-C28-C29-C30-C31</f>
        <v>6923.2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3075.8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9602.9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35823.2</v>
      </c>
      <c r="AG32" s="72">
        <f>AG24</f>
        <v>10164</v>
      </c>
    </row>
    <row r="33" spans="1:33" ht="15" customHeight="1">
      <c r="A33" s="4" t="s">
        <v>8</v>
      </c>
      <c r="B33" s="72">
        <v>359.5</v>
      </c>
      <c r="C33" s="109">
        <v>40.39999999999998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82.09999999999997</v>
      </c>
    </row>
    <row r="34" spans="1:33" ht="1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</row>
    <row r="37" spans="1:33" ht="1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6.399999999999977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22.60000000000001</v>
      </c>
    </row>
    <row r="40" spans="1:33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</row>
    <row r="41" spans="1:34" ht="1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6"/>
    </row>
    <row r="42" spans="1:33" ht="1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</row>
    <row r="44" spans="1:33" ht="1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</row>
    <row r="47" spans="1:33" ht="17.25" customHeight="1">
      <c r="A47" s="4" t="s">
        <v>43</v>
      </c>
      <c r="B47" s="70">
        <f>1320.8-7.3</f>
        <v>1313.5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920.7000000000003</v>
      </c>
    </row>
    <row r="48" spans="1:33" ht="1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</row>
    <row r="49" spans="1:33" ht="1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187.19999999999982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</v>
      </c>
    </row>
    <row r="52" spans="1:33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</row>
    <row r="53" spans="1:33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6"/>
    </row>
    <row r="55" spans="1:34" ht="1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ht="1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</row>
    <row r="61" spans="1:33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0.5</v>
      </c>
      <c r="AG61" s="72">
        <f aca="true" t="shared" si="14" ref="AG61:AG67">B61+C61-AF61</f>
        <v>661.6</v>
      </c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6"/>
    </row>
    <row r="66" spans="1:33" ht="1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</row>
    <row r="69" spans="1:33" ht="30.7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</row>
    <row r="75" spans="1:33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</row>
    <row r="76" spans="1:35" s="11" customFormat="1" ht="15">
      <c r="A76" s="12" t="s">
        <v>48</v>
      </c>
      <c r="B76" s="109">
        <v>586.1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493.9000000000001</v>
      </c>
      <c r="AI76" s="128"/>
    </row>
    <row r="77" spans="1:33" s="11" customFormat="1" ht="1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</row>
    <row r="81" spans="1:33" s="11" customFormat="1" ht="1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206815.59999999998</v>
      </c>
      <c r="C94" s="124">
        <f t="shared" si="17"/>
        <v>44676.30000000002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5447.200000000001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12003.899999999998</v>
      </c>
      <c r="U94" s="83">
        <f t="shared" si="17"/>
        <v>48887.09999999999</v>
      </c>
      <c r="V94" s="83">
        <f t="shared" si="17"/>
        <v>8105.9</v>
      </c>
      <c r="W94" s="83">
        <f t="shared" si="17"/>
        <v>1123.1000000000001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151928.19999999995</v>
      </c>
      <c r="AG94" s="84">
        <f>AG10+AG15+AG24+AG33+AG47+AG52+AG54+AG61+AG62+AG69+AG71+AG72+AG76+AG81+AG82+AG83+AG88+AG89+AG90+AG91+AG70+AG40+AG92</f>
        <v>99563.7</v>
      </c>
    </row>
    <row r="95" spans="1:33" ht="1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</row>
    <row r="96" spans="1:33" ht="1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</row>
    <row r="97" spans="1:33" ht="1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</row>
    <row r="98" spans="1:33" ht="1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3.5">
      <c r="A100" s="1" t="s">
        <v>35</v>
      </c>
      <c r="B100" s="2">
        <f aca="true" t="shared" si="24" ref="B100:AD100">B94-B95-B96-B97-B98-B99</f>
        <v>111628.4</v>
      </c>
      <c r="C100" s="20">
        <f t="shared" si="24"/>
        <v>17339.00000000001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3284.5000000000014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10610.899999999996</v>
      </c>
      <c r="U100" s="85">
        <f t="shared" si="24"/>
        <v>11659.999999999993</v>
      </c>
      <c r="V100" s="85">
        <f t="shared" si="24"/>
        <v>480.89999999999947</v>
      </c>
      <c r="W100" s="85">
        <f t="shared" si="24"/>
        <v>173.70000000000013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53546.09999999995</v>
      </c>
      <c r="AG100" s="85">
        <f>AG94-AG95-AG96-AG97-AG98-AG99</f>
        <v>75421.30000000002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U24" sqref="U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58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133988.67000000016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174201.8</v>
      </c>
      <c r="C9" s="105">
        <f aca="true" t="shared" si="0" ref="C9:AD9">C10+C15+C24+C33+C47+C52+C54+C61+C62+C71+C72+C88+C76+C81+C83+C82+C69+C89+C90+C91+C70+C40+C92</f>
        <v>99482.6</v>
      </c>
      <c r="D9" s="68">
        <f t="shared" si="0"/>
        <v>12655.7</v>
      </c>
      <c r="E9" s="68">
        <f t="shared" si="0"/>
        <v>3478</v>
      </c>
      <c r="F9" s="68">
        <f t="shared" si="0"/>
        <v>5162.6</v>
      </c>
      <c r="G9" s="68">
        <f t="shared" si="0"/>
        <v>1906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41328.40000000001</v>
      </c>
      <c r="T9" s="68">
        <f t="shared" si="0"/>
        <v>13693.400000000001</v>
      </c>
      <c r="U9" s="68">
        <f t="shared" si="0"/>
        <v>5063.6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169656.8</v>
      </c>
      <c r="AG9" s="69">
        <f>AG10+AG15+AG24+AG33+AG47+AG52+AG54+AG61+AG62+AG71+AG72+AG76+AG88+AG81+AG83+AG82+AG69+AG89+AG91+AG90+AG70+AG40+AG92</f>
        <v>104027.60000000002</v>
      </c>
      <c r="AH9" s="41"/>
      <c r="AI9" s="41"/>
    </row>
    <row r="10" spans="1:33" ht="15">
      <c r="A10" s="4" t="s">
        <v>4</v>
      </c>
      <c r="B10" s="72">
        <v>18016.6</v>
      </c>
      <c r="C10" s="109">
        <v>5135.5999999999985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6589.199999999997</v>
      </c>
    </row>
    <row r="11" spans="1:33" ht="1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">
      <c r="A14" s="3" t="s">
        <v>23</v>
      </c>
      <c r="B14" s="72">
        <f aca="true" t="shared" si="2" ref="B14:Y14">B10-B11-B12-B13</f>
        <v>686.3999999999971</v>
      </c>
      <c r="C14" s="109">
        <f t="shared" si="2"/>
        <v>961.499999999995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1108.299999999992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10082.9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f>B24</f>
        <v>37081.2</v>
      </c>
      <c r="C32" s="109">
        <f aca="true" t="shared" si="5" ref="C32:AD32">C24-C26-C27-C28-C29-C30-C31</f>
        <v>10082.9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9827.799999999996</v>
      </c>
    </row>
    <row r="33" spans="1:33" ht="15" customHeight="1">
      <c r="A33" s="4" t="s">
        <v>8</v>
      </c>
      <c r="B33" s="72">
        <v>340</v>
      </c>
      <c r="C33" s="109">
        <v>82.09999999999997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104.30000000000001</v>
      </c>
    </row>
    <row r="34" spans="1:33" ht="1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29.6</v>
      </c>
      <c r="C39" s="109">
        <f t="shared" si="7"/>
        <v>22.60000000000001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26.00000000000007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1371.2-9.3</f>
        <v>1361.9</v>
      </c>
      <c r="C47" s="109">
        <v>920.7000000000003</v>
      </c>
      <c r="D47" s="67"/>
      <c r="E47" s="79">
        <v>288</v>
      </c>
      <c r="F47" s="79">
        <v>23.7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8.9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1382.7000000000003</v>
      </c>
      <c r="AG47" s="72">
        <f>B47+C47-AF47</f>
        <v>899.9000000000001</v>
      </c>
    </row>
    <row r="48" spans="1:33" ht="1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28.5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239</v>
      </c>
      <c r="C51" s="109">
        <f t="shared" si="10"/>
        <v>215.10000000000002</v>
      </c>
      <c r="D51" s="67">
        <f t="shared" si="10"/>
        <v>0</v>
      </c>
      <c r="E51" s="67">
        <f t="shared" si="10"/>
        <v>0</v>
      </c>
      <c r="F51" s="67">
        <f t="shared" si="10"/>
        <v>9.7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8.9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127.70000000000006</v>
      </c>
      <c r="AG51" s="72">
        <f>AG47-AG49-AG48</f>
        <v>326.40000000000003</v>
      </c>
    </row>
    <row r="52" spans="1:33" ht="15" customHeight="1">
      <c r="A52" s="4" t="s">
        <v>0</v>
      </c>
      <c r="B52" s="72">
        <f>5441.1-346.5-1000</f>
        <v>4094.6000000000004</v>
      </c>
      <c r="C52" s="109">
        <v>4800</v>
      </c>
      <c r="D52" s="67"/>
      <c r="E52" s="67"/>
      <c r="F52" s="67">
        <v>1271.9</v>
      </c>
      <c r="G52" s="67">
        <v>622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350.8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3462.2000000000003</v>
      </c>
      <c r="AG52" s="72">
        <f aca="true" t="shared" si="11" ref="AG52:AG59">B52+C52-AF52</f>
        <v>5432.4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661.6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741.9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0.7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>
        <v>47.7</v>
      </c>
      <c r="T71" s="80">
        <v>657.7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2258.4</v>
      </c>
      <c r="AG71" s="130">
        <f t="shared" si="16"/>
        <v>56.999999999999545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1374.8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2036.1999999999998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2502.5</v>
      </c>
      <c r="AG89" s="72">
        <f t="shared" si="16"/>
        <v>5237.2</v>
      </c>
      <c r="AH89" s="11"/>
      <c r="AI89" s="86"/>
    </row>
    <row r="90" spans="1:34" ht="1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35">
        <f aca="true" t="shared" si="17" ref="B94:Y94">B10+B15+B24+B33+B47+B52+B54+B61+B62+B69+B71+B72+B76+B81+B82+B83+B88+B89+B90+B91+B40+B92+B70</f>
        <v>174201.8</v>
      </c>
      <c r="C94" s="124">
        <f t="shared" si="17"/>
        <v>99482.6</v>
      </c>
      <c r="D94" s="83">
        <f t="shared" si="17"/>
        <v>12655.7</v>
      </c>
      <c r="E94" s="83">
        <f t="shared" si="17"/>
        <v>3478</v>
      </c>
      <c r="F94" s="83">
        <f t="shared" si="17"/>
        <v>5162.6</v>
      </c>
      <c r="G94" s="83">
        <f t="shared" si="17"/>
        <v>1906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41328.40000000001</v>
      </c>
      <c r="T94" s="83">
        <f t="shared" si="17"/>
        <v>13693.400000000001</v>
      </c>
      <c r="U94" s="83">
        <f t="shared" si="17"/>
        <v>5063.6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169656.8</v>
      </c>
      <c r="AG94" s="84">
        <f>AG10+AG15+AG24+AG33+AG47+AG52+AG54+AG61+AG62+AG69+AG71+AG72+AG76+AG81+AG82+AG83+AG88+AG89+AG90+AG91+AG70+AG40+AG92</f>
        <v>104027.60000000002</v>
      </c>
    </row>
    <row r="95" spans="1:33" ht="1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3.5">
      <c r="A100" s="1" t="s">
        <v>35</v>
      </c>
      <c r="B100" s="2">
        <f aca="true" t="shared" si="24" ref="B100:AD100">B94-B95-B96-B97-B98-B99</f>
        <v>84297.5</v>
      </c>
      <c r="C100" s="20">
        <f t="shared" si="24"/>
        <v>75340.2</v>
      </c>
      <c r="D100" s="85">
        <f t="shared" si="24"/>
        <v>12619.7</v>
      </c>
      <c r="E100" s="85">
        <f t="shared" si="24"/>
        <v>3010.4</v>
      </c>
      <c r="F100" s="85">
        <f t="shared" si="24"/>
        <v>4164.3</v>
      </c>
      <c r="G100" s="85">
        <f t="shared" si="24"/>
        <v>1687.3000000000002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12816.100000000013</v>
      </c>
      <c r="T100" s="85">
        <f t="shared" si="24"/>
        <v>1269.700000000001</v>
      </c>
      <c r="U100" s="85">
        <f t="shared" si="24"/>
        <v>2431.3000000000006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80383.8</v>
      </c>
      <c r="AG100" s="85">
        <f>AG94-AG95-AG96-AG97-AG98-AG99</f>
        <v>79253.90000000001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N2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V83" sqref="V8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36" t="s">
        <v>12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136"/>
      <c r="AE1" s="136"/>
      <c r="AF1" s="136"/>
      <c r="AG1" s="136"/>
    </row>
    <row r="2" spans="1:33" ht="22.5" customHeight="1">
      <c r="A2" s="137" t="s">
        <v>61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</row>
    <row r="3" spans="2:33" ht="17.25" customHeight="1">
      <c r="B3" s="15"/>
      <c r="C3" s="87"/>
      <c r="D3" s="15"/>
      <c r="AG3" s="13" t="s">
        <v>17</v>
      </c>
    </row>
    <row r="4" spans="1:33" ht="62.25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12600.800000000007</v>
      </c>
      <c r="AF7" s="54"/>
      <c r="AG7" s="40"/>
    </row>
    <row r="8" spans="1:55" ht="18" customHeight="1">
      <c r="A8" s="47" t="s">
        <v>30</v>
      </c>
      <c r="B8" s="33">
        <f>SUM(E8:AB8)</f>
        <v>113300.29999999999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141497.27000000014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47" t="s">
        <v>14</v>
      </c>
      <c r="B9" s="68">
        <f>B10+B15+B24+B33+B47+B52+B54+B61+B62+B71+B72+B88+B76+B81+B83+B82+B69+B89+B90+B91+B70+B40+B92</f>
        <v>228148.31</v>
      </c>
      <c r="C9" s="104">
        <f aca="true" t="shared" si="0" ref="C9:AD9">C10+C15+C24+C33+C47+C52+C54+C61+C62+C71+C72+C88+C76+C81+C83+C82+C69+C89+C90+C91+C70+C40+C92</f>
        <v>103922.60000000003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4297.099999999999</v>
      </c>
      <c r="Q9" s="68">
        <f t="shared" si="0"/>
        <v>4322.1</v>
      </c>
      <c r="R9" s="68">
        <f t="shared" si="0"/>
        <v>5964.5</v>
      </c>
      <c r="S9" s="68">
        <f t="shared" si="0"/>
        <v>1048.5</v>
      </c>
      <c r="T9" s="68">
        <f t="shared" si="0"/>
        <v>3682.7</v>
      </c>
      <c r="U9" s="68">
        <f t="shared" si="0"/>
        <v>3155.7</v>
      </c>
      <c r="V9" s="68">
        <f t="shared" si="0"/>
        <v>81269.59999999999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177488.2</v>
      </c>
      <c r="AG9" s="69">
        <f>AG10+AG15+AG24+AG33+AG47+AG52+AG54+AG61+AG62+AG71+AG72+AG76+AG88+AG81+AG83+AG82+AG69+AG89+AG91+AG90+AG70+AG40+AG92</f>
        <v>154582.71</v>
      </c>
      <c r="AH9" s="41"/>
      <c r="AI9" s="41"/>
    </row>
    <row r="10" spans="1:34" ht="15">
      <c r="A10" s="4" t="s">
        <v>4</v>
      </c>
      <c r="B10" s="72">
        <f>18071.2+300+578+300+1050.9</f>
        <v>20300.100000000002</v>
      </c>
      <c r="C10" s="72">
        <v>6589.199999999997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18368.1</v>
      </c>
      <c r="AG10" s="72">
        <f>B10+C10-AF10</f>
        <v>8521.2</v>
      </c>
      <c r="AH10" s="133"/>
    </row>
    <row r="11" spans="1:34" ht="15">
      <c r="A11" s="3" t="s">
        <v>5</v>
      </c>
      <c r="B11" s="72">
        <f>17270.02+300+578+300+1050.9</f>
        <v>19498.920000000002</v>
      </c>
      <c r="C11" s="72">
        <v>5060.400000000005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17464.7</v>
      </c>
      <c r="AG11" s="72">
        <f>B11+C11-AF11</f>
        <v>7094.620000000006</v>
      </c>
      <c r="AH11" s="133"/>
    </row>
    <row r="12" spans="1:34" ht="1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33"/>
    </row>
    <row r="13" spans="1:34" ht="1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33"/>
    </row>
    <row r="14" spans="1:34" ht="15">
      <c r="A14" s="3" t="s">
        <v>23</v>
      </c>
      <c r="B14" s="72">
        <f aca="true" t="shared" si="2" ref="B14:Y14">B10-B11-B12-B13</f>
        <v>702.3800000000003</v>
      </c>
      <c r="C14" s="72">
        <f t="shared" si="2"/>
        <v>1108.299999999992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614.399999999999</v>
      </c>
      <c r="AG14" s="72">
        <f>AG10-AG11-AG12-AG13</f>
        <v>1196.2799999999947</v>
      </c>
      <c r="AH14" s="133"/>
    </row>
    <row r="15" spans="1:35" ht="15" customHeight="1">
      <c r="A15" s="4" t="s">
        <v>6</v>
      </c>
      <c r="B15" s="72">
        <f>86876.4-830.1</f>
        <v>86046.29999999999</v>
      </c>
      <c r="C15" s="72">
        <v>21765.60000000002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82504.79999999999</v>
      </c>
      <c r="AG15" s="72">
        <f aca="true" t="shared" si="3" ref="AG15:AG31">B15+C15-AF15</f>
        <v>25307.10000000002</v>
      </c>
      <c r="AH15" s="133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34"/>
    </row>
    <row r="17" spans="1:34" ht="1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135"/>
    </row>
    <row r="18" spans="1:34" ht="1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33"/>
    </row>
    <row r="19" spans="1:34" ht="15">
      <c r="A19" s="3" t="s">
        <v>1</v>
      </c>
      <c r="B19" s="72">
        <f>5310-9.6</f>
        <v>5300.4</v>
      </c>
      <c r="C19" s="72">
        <v>6864.300000000001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5498.9</v>
      </c>
      <c r="AG19" s="72">
        <f t="shared" si="3"/>
        <v>6665.800000000001</v>
      </c>
      <c r="AH19" s="133"/>
    </row>
    <row r="20" spans="1:34" ht="1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723.2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5600.499999999999</v>
      </c>
      <c r="AG20" s="72">
        <f t="shared" si="3"/>
        <v>1493.000000000001</v>
      </c>
      <c r="AH20" s="133"/>
    </row>
    <row r="21" spans="1:34" ht="1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33"/>
    </row>
    <row r="22" spans="1:33" ht="1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">
      <c r="A23" s="3" t="s">
        <v>23</v>
      </c>
      <c r="B23" s="72">
        <f aca="true" t="shared" si="4" ref="B23:AD23">B15-B17-B18-B19-B20-B21-B22</f>
        <v>2159.550000000004</v>
      </c>
      <c r="C23" s="72">
        <f t="shared" si="4"/>
        <v>6161.6000000000195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293.5999999999942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1664.9999999999945</v>
      </c>
      <c r="AG23" s="72">
        <f t="shared" si="3"/>
        <v>6656.150000000029</v>
      </c>
    </row>
    <row r="24" spans="1:35" ht="15" customHeight="1">
      <c r="A24" s="4" t="s">
        <v>7</v>
      </c>
      <c r="B24" s="72">
        <f>34265.4-1534.5+750.3</f>
        <v>33481.200000000004</v>
      </c>
      <c r="C24" s="72">
        <v>9827.8</v>
      </c>
      <c r="D24" s="67"/>
      <c r="E24" s="67"/>
      <c r="F24" s="67">
        <f>75.3+504.8</f>
        <v>580.1</v>
      </c>
      <c r="G24" s="67">
        <v>29.3</v>
      </c>
      <c r="H24" s="67"/>
      <c r="I24" s="67">
        <v>0.6</v>
      </c>
      <c r="J24" s="72"/>
      <c r="K24" s="67">
        <f>441.9+11816.1</f>
        <v>12258</v>
      </c>
      <c r="L24" s="67">
        <f>2322.7+1.7</f>
        <v>2324.3999999999996</v>
      </c>
      <c r="M24" s="67">
        <f>7.7+19.7</f>
        <v>27.4</v>
      </c>
      <c r="N24" s="67"/>
      <c r="O24" s="71">
        <f>186.3+953.3</f>
        <v>1139.6</v>
      </c>
      <c r="P24" s="67">
        <v>92.7</v>
      </c>
      <c r="Q24" s="71">
        <f>82.9+25</f>
        <v>107.9</v>
      </c>
      <c r="R24" s="71">
        <f>301.6+545.3</f>
        <v>846.9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33329.90000000001</v>
      </c>
      <c r="AG24" s="72">
        <f t="shared" si="3"/>
        <v>9979.099999999991</v>
      </c>
      <c r="AI24" s="86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2081.8000000000065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545.3</v>
      </c>
      <c r="S25" s="76"/>
      <c r="T25" s="76">
        <v>170.5</v>
      </c>
      <c r="U25" s="76"/>
      <c r="V25" s="76">
        <v>7930.3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22122.600000000002</v>
      </c>
      <c r="AG25" s="115">
        <f t="shared" si="3"/>
        <v>2712.400000000005</v>
      </c>
      <c r="AH25" s="57"/>
    </row>
    <row r="26" spans="1:34" ht="1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">
      <c r="A32" s="3" t="s">
        <v>23</v>
      </c>
      <c r="B32" s="72">
        <v>34265.6</v>
      </c>
      <c r="C32" s="72">
        <f aca="true" t="shared" si="5" ref="C32:AD32">C24-C26-C27-C28-C29-C30-C31</f>
        <v>9827.8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92.7</v>
      </c>
      <c r="Q32" s="67">
        <f t="shared" si="5"/>
        <v>107.9</v>
      </c>
      <c r="R32" s="67">
        <f t="shared" si="5"/>
        <v>846.9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33329.90000000001</v>
      </c>
      <c r="AG32" s="72">
        <f>AG24</f>
        <v>9979.099999999991</v>
      </c>
    </row>
    <row r="33" spans="1:33" ht="15" customHeight="1">
      <c r="A33" s="4" t="s">
        <v>8</v>
      </c>
      <c r="B33" s="72">
        <f>319.5+67.3</f>
        <v>386.8</v>
      </c>
      <c r="C33" s="72">
        <v>104.30000000000001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344.4</v>
      </c>
      <c r="AG33" s="72">
        <f aca="true" t="shared" si="6" ref="AG33:AG38">B33+C33-AF33</f>
        <v>146.70000000000005</v>
      </c>
    </row>
    <row r="34" spans="1:33" ht="1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26.00000000000007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28.599999999999973</v>
      </c>
      <c r="AG39" s="72">
        <f>AG33-AG34-AG36-AG38-AG35-AG37</f>
        <v>90.40000000000018</v>
      </c>
    </row>
    <row r="40" spans="1:33" ht="15" customHeight="1">
      <c r="A40" s="4" t="s">
        <v>29</v>
      </c>
      <c r="B40" s="72">
        <v>1146.3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120.79999999999995</v>
      </c>
    </row>
    <row r="41" spans="1:34" ht="1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">
      <c r="A46" s="3" t="s">
        <v>23</v>
      </c>
      <c r="B46" s="72">
        <f aca="true" t="shared" si="9" ref="B46:AD46">B40-B41-B42-B43-B44-B45</f>
        <v>29.79999999999996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14.10000000000015</v>
      </c>
    </row>
    <row r="47" spans="1:33" ht="17.25" customHeight="1">
      <c r="A47" s="4" t="s">
        <v>43</v>
      </c>
      <c r="B47" s="70">
        <f>1223.89+431.1</f>
        <v>1654.9900000000002</v>
      </c>
      <c r="C47" s="72">
        <v>899.9000000000001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1076.2000000000003</v>
      </c>
      <c r="AG47" s="72">
        <f>B47+C47-AF47</f>
        <v>1478.69</v>
      </c>
    </row>
    <row r="48" spans="1:33" ht="1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28.5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">
      <c r="A51" s="48" t="s">
        <v>23</v>
      </c>
      <c r="B51" s="72">
        <f aca="true" t="shared" si="10" ref="B51:AD51">B47-B48-B49</f>
        <v>222.22000000000025</v>
      </c>
      <c r="C51" s="72">
        <f t="shared" si="10"/>
        <v>326.4000000000001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161.2</v>
      </c>
      <c r="AG51" s="72">
        <f>AG47-AG49-AG48</f>
        <v>387.42000000000013</v>
      </c>
    </row>
    <row r="52" spans="1:33" ht="15" customHeight="1">
      <c r="A52" s="4" t="s">
        <v>0</v>
      </c>
      <c r="B52" s="72">
        <f>4093.81-477.7-64.6</f>
        <v>3551.51</v>
      </c>
      <c r="C52" s="72">
        <v>5432.4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450.8</v>
      </c>
      <c r="U52" s="72">
        <v>129.8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4995.2</v>
      </c>
      <c r="AG52" s="72">
        <f aca="true" t="shared" si="11" ref="AG52:AG59">B52+C52-AF52</f>
        <v>3988.71</v>
      </c>
    </row>
    <row r="53" spans="1:33" ht="15" customHeight="1">
      <c r="A53" s="3" t="s">
        <v>2</v>
      </c>
      <c r="B53" s="72">
        <v>911.5</v>
      </c>
      <c r="C53" s="72">
        <v>1205.6999999999998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817.0999999999997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2359.7999999999997</v>
      </c>
      <c r="AG54" s="72">
        <f t="shared" si="11"/>
        <v>1411.3500000000008</v>
      </c>
      <c r="AH54" s="6"/>
    </row>
    <row r="55" spans="1:34" ht="15">
      <c r="A55" s="3" t="s">
        <v>5</v>
      </c>
      <c r="B55" s="72">
        <v>1127.4</v>
      </c>
      <c r="C55" s="72">
        <v>280.5999999999999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1121.9</v>
      </c>
      <c r="AG55" s="72">
        <f t="shared" si="11"/>
        <v>286.0999999999999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11.600000000000001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32.6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44.2</v>
      </c>
      <c r="AG56" s="72">
        <f t="shared" si="11"/>
        <v>0</v>
      </c>
      <c r="AH56" s="6"/>
    </row>
    <row r="57" spans="1:33" ht="15">
      <c r="A57" s="3" t="s">
        <v>2</v>
      </c>
      <c r="B57" s="70">
        <f>44.1-15</f>
        <v>29.1</v>
      </c>
      <c r="C57" s="72">
        <v>422.6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0.9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389.19999999999993</v>
      </c>
      <c r="AG57" s="72">
        <f t="shared" si="11"/>
        <v>62.500000000000114</v>
      </c>
    </row>
    <row r="58" spans="1:33" ht="1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1143.6000000000008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21.699999999999996</v>
      </c>
      <c r="T60" s="67">
        <f t="shared" si="12"/>
        <v>17.1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790.6999999999997</v>
      </c>
      <c r="AG60" s="72">
        <f>AG54-AG55-AG57-AG59-AG56-AG58</f>
        <v>1062.750000000001</v>
      </c>
    </row>
    <row r="61" spans="1:33" ht="15" customHeight="1">
      <c r="A61" s="4" t="s">
        <v>10</v>
      </c>
      <c r="B61" s="72">
        <v>116.2</v>
      </c>
      <c r="C61" s="72">
        <v>741.9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84.4</v>
      </c>
      <c r="AG61" s="72">
        <f aca="true" t="shared" si="14" ref="AG61:AG67">B61+C61-AF61</f>
        <v>773.7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v>934.7999999999997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</v>
      </c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2897.5999999999995</v>
      </c>
      <c r="AG62" s="72">
        <f t="shared" si="14"/>
        <v>1471.9000000000005</v>
      </c>
    </row>
    <row r="63" spans="1:34" ht="1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">
      <c r="A65" s="3" t="s">
        <v>1</v>
      </c>
      <c r="B65" s="72">
        <v>122.4</v>
      </c>
      <c r="C65" s="72">
        <v>25.900000000000006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4.4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88.1</v>
      </c>
      <c r="AG65" s="72">
        <f t="shared" si="14"/>
        <v>60.20000000000002</v>
      </c>
      <c r="AH65" s="6"/>
    </row>
    <row r="66" spans="1:33" ht="1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46.4</v>
      </c>
      <c r="AG66" s="72">
        <f t="shared" si="14"/>
        <v>112.79999999999998</v>
      </c>
    </row>
    <row r="67" spans="1:33" ht="1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555.8999999999997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213.6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1055.9999999999998</v>
      </c>
      <c r="AG68" s="72">
        <f>AG62-AG63-AG66-AG67-AG65-AG64</f>
        <v>647.8000000000006</v>
      </c>
    </row>
    <row r="69" spans="1:33" ht="30.7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">
      <c r="A71" s="4" t="s">
        <v>57</v>
      </c>
      <c r="B71" s="72">
        <v>900</v>
      </c>
      <c r="C71" s="80">
        <v>56.999999999999545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135.99999999999955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76.6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712.2</v>
      </c>
      <c r="AG72" s="130">
        <f t="shared" si="16"/>
        <v>2282.0999999999995</v>
      </c>
      <c r="AH72" s="86">
        <f>AG72+AG69+AG76</f>
        <v>2837.7599999999998</v>
      </c>
    </row>
    <row r="73" spans="1:33" ht="15" customHeight="1">
      <c r="A73" s="3" t="s">
        <v>5</v>
      </c>
      <c r="B73" s="72">
        <v>45.4</v>
      </c>
      <c r="C73" s="72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0.7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0.7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4773.5</v>
      </c>
      <c r="AG89" s="72">
        <f t="shared" si="16"/>
        <v>4630.9</v>
      </c>
      <c r="AH89" s="11"/>
      <c r="AI89" s="86"/>
    </row>
    <row r="90" spans="1:34" ht="1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72">
        <f t="shared" si="16"/>
        <v>1173.1000000000004</v>
      </c>
      <c r="AH90" s="11"/>
    </row>
    <row r="91" spans="1:34" ht="1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16474.3</v>
      </c>
      <c r="AG92" s="72">
        <f t="shared" si="16"/>
        <v>92515.7</v>
      </c>
      <c r="AH92" s="58"/>
    </row>
    <row r="93" spans="1:33" ht="1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">
      <c r="A94" s="7" t="s">
        <v>27</v>
      </c>
      <c r="B94" s="83">
        <f aca="true" t="shared" si="17" ref="B94:Y94">B10+B15+B24+B33+B47+B52+B54+B61+B62+B69+B71+B72+B76+B81+B82+B83+B88+B89+B90+B91+B40+B92+B70</f>
        <v>228148.31</v>
      </c>
      <c r="C94" s="132">
        <f t="shared" si="17"/>
        <v>103922.60000000003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4297.099999999999</v>
      </c>
      <c r="Q94" s="83">
        <f t="shared" si="17"/>
        <v>4322.1</v>
      </c>
      <c r="R94" s="83">
        <f t="shared" si="17"/>
        <v>5964.5</v>
      </c>
      <c r="S94" s="83">
        <f t="shared" si="17"/>
        <v>1048.5</v>
      </c>
      <c r="T94" s="83">
        <f t="shared" si="17"/>
        <v>3682.7</v>
      </c>
      <c r="U94" s="83">
        <f t="shared" si="17"/>
        <v>3155.7</v>
      </c>
      <c r="V94" s="83">
        <f t="shared" si="17"/>
        <v>81269.59999999999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177488.2</v>
      </c>
      <c r="AG94" s="84">
        <f>AG10+AG15+AG24+AG33+AG47+AG52+AG54+AG61+AG62+AG69+AG71+AG72+AG76+AG81+AG82+AG83+AG88+AG89+AG90+AG91+AG70+AG40+AG92</f>
        <v>154582.71</v>
      </c>
    </row>
    <row r="95" spans="1:33" ht="1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9063.000000000005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90430.00000000001</v>
      </c>
      <c r="AG95" s="71">
        <f>B95+C95-AF95</f>
        <v>18430.06999999995</v>
      </c>
    </row>
    <row r="96" spans="1:33" ht="1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8156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42.099999999999994</v>
      </c>
      <c r="U96" s="67">
        <f t="shared" si="19"/>
        <v>1029.6000000000001</v>
      </c>
      <c r="V96" s="67">
        <f t="shared" si="19"/>
        <v>723.2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8012.8</v>
      </c>
      <c r="AG96" s="71">
        <f>B96+C96-AF96</f>
        <v>3149.7</v>
      </c>
    </row>
    <row r="97" spans="1:33" ht="1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">
      <c r="A98" s="3" t="s">
        <v>1</v>
      </c>
      <c r="B98" s="22">
        <f aca="true" t="shared" si="21" ref="B98:AD98">B19+B28+B65+B35+B43+B56+B79</f>
        <v>5465</v>
      </c>
      <c r="C98" s="109">
        <f t="shared" si="21"/>
        <v>6913.300000000001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35.5</v>
      </c>
      <c r="T98" s="67">
        <f t="shared" si="21"/>
        <v>21</v>
      </c>
      <c r="U98" s="67">
        <f t="shared" si="21"/>
        <v>295.5</v>
      </c>
      <c r="V98" s="67">
        <f t="shared" si="21"/>
        <v>3726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5638.9</v>
      </c>
      <c r="AG98" s="71">
        <f>B98+C98-AF98</f>
        <v>6739.4000000000015</v>
      </c>
    </row>
    <row r="99" spans="1:33" ht="1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3.5">
      <c r="A100" s="1" t="s">
        <v>35</v>
      </c>
      <c r="B100" s="2">
        <f aca="true" t="shared" si="24" ref="B100:AD100">B94-B95-B96-B97-B98-B99</f>
        <v>117138.27000000003</v>
      </c>
      <c r="C100" s="20">
        <f t="shared" si="24"/>
        <v>79148.10000000003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3733.1999999999994</v>
      </c>
      <c r="Q100" s="85">
        <f t="shared" si="24"/>
        <v>2253.9000000000005</v>
      </c>
      <c r="R100" s="85">
        <f t="shared" si="24"/>
        <v>4899.6</v>
      </c>
      <c r="S100" s="85">
        <f t="shared" si="24"/>
        <v>812.3000000000001</v>
      </c>
      <c r="T100" s="85">
        <f t="shared" si="24"/>
        <v>3432.7999999999997</v>
      </c>
      <c r="U100" s="85">
        <f t="shared" si="24"/>
        <v>1547.2999999999995</v>
      </c>
      <c r="V100" s="85">
        <f t="shared" si="24"/>
        <v>16592.29999999998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71327.4</v>
      </c>
      <c r="AG100" s="85">
        <f>AG94-AG95-AG96-AG97-AG98-AG99</f>
        <v>124958.97000000003</v>
      </c>
    </row>
    <row r="101" spans="1:33" s="32" customFormat="1" ht="1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3.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3.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6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2018-05-11T09:12:44Z</cp:lastPrinted>
  <dcterms:created xsi:type="dcterms:W3CDTF">2002-11-05T08:53:00Z</dcterms:created>
  <dcterms:modified xsi:type="dcterms:W3CDTF">2018-05-31T05:23:20Z</dcterms:modified>
  <cp:category/>
  <cp:version/>
  <cp:contentType/>
  <cp:contentStatus/>
</cp:coreProperties>
</file>